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115" activeTab="0"/>
  </bookViews>
  <sheets>
    <sheet name="Methadone Payment Calculator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<sst xmlns="http://schemas.openxmlformats.org/spreadsheetml/2006/main" count="35" uniqueCount="35">
  <si>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No of Rxs</t>
  </si>
  <si>
    <t>x MDA fee</t>
  </si>
  <si>
    <t>Total Mda Fee</t>
  </si>
  <si>
    <t>Qty 1st Rx</t>
  </si>
  <si>
    <t>Qty 2nd Rx</t>
  </si>
  <si>
    <t>Qty 3rd Rx</t>
  </si>
  <si>
    <t>Qty 5th Rx</t>
  </si>
  <si>
    <t>Qty 4th Rx</t>
  </si>
  <si>
    <t>Total qty</t>
  </si>
  <si>
    <t>Total ing. cost</t>
  </si>
  <si>
    <t>Qty 6th Rx</t>
  </si>
  <si>
    <t>Patient Care Fee</t>
  </si>
  <si>
    <t>.</t>
  </si>
  <si>
    <t>Total Expected Payment</t>
  </si>
  <si>
    <t>*Change ingredient cost box to €18.41 if Phymet is dispensed</t>
  </si>
  <si>
    <t>cost/  500ml*</t>
  </si>
  <si>
    <t>No of Disp 1st Rx</t>
  </si>
  <si>
    <t>No of Disp 2nd Rx</t>
  </si>
  <si>
    <t>No of Disp 3rd Rx</t>
  </si>
  <si>
    <t>No of Disp 4th  Rx</t>
  </si>
  <si>
    <t>No of Disp 6th Rx</t>
  </si>
  <si>
    <t>No of Disp 5th Rx</t>
  </si>
  <si>
    <t>Patient initials</t>
  </si>
  <si>
    <t>SAMPLE A</t>
  </si>
  <si>
    <t>SAMPLE B</t>
  </si>
  <si>
    <t>Total No of Installments</t>
  </si>
  <si>
    <t xml:space="preserve">Total Dispensing Fees </t>
  </si>
  <si>
    <t xml:space="preserve">                               Expected Monthly Methadone payment - Month:</t>
  </si>
  <si>
    <t>DISCREPANCY</t>
  </si>
  <si>
    <t>TOTAL EXPECTED</t>
  </si>
  <si>
    <t>TOTAL ACTUAL</t>
  </si>
  <si>
    <t>OF THE INGREDIENT COST IN THE CASE OF PATIENT RECEIVING PHYMET. THE SHEET WILL AUTO-CALCULATE TOTALS. WHEN THE ACTUAL PAYMENTS ARRIVE IN STORE</t>
  </si>
  <si>
    <r>
      <rPr>
        <b/>
        <sz val="11"/>
        <rFont val="Czcionka tekstu podstawowego"/>
        <family val="0"/>
      </rPr>
      <t>INSTRUCTIONS FOR COMPLETING:</t>
    </r>
    <r>
      <rPr>
        <sz val="11"/>
        <rFont val="Czcionka tekstu podstawowego"/>
        <family val="2"/>
      </rPr>
      <t xml:space="preserve"> ENTER DISPENSING DETAILS FOR EACH PATIENT INTO WHITE BOXES. ANYTHING IN GREY SHOULD NOT BE CHANGED WITH THE EXCEPTION</t>
    </r>
  </si>
  <si>
    <t>ENTER INTO THE 'ACTUAL' BOX AND INVESTIGATE ANY DISCREPANCIES. SAVE A NEW FILE FOR EACH MONTH ON YOUR PHARMACY COMPUTERS</t>
  </si>
  <si>
    <t>Standard Patient Care Fee per Month is €53.37. This increases to €62.00 for patients who get more than 12 installments in a month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</si>
</sst>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41"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20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sz val="11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theme="5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theme="5"/>
      </top>
      <bottom>
        <color indexed="63"/>
      </bottom>
    </border>
    <border>
      <left>
        <color indexed="63"/>
      </left>
      <right style="thick">
        <color theme="5"/>
      </right>
      <top style="thick">
        <color theme="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5"/>
      </bottom>
    </border>
    <border>
      <left>
        <color indexed="63"/>
      </left>
      <right style="thick">
        <color theme="5"/>
      </right>
      <top>
        <color indexed="63"/>
      </top>
      <bottom style="thick">
        <color theme="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2" borderId="10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2" borderId="10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wrapText="1"/>
    </xf>
    <xf numFmtId="0" fontId="0" fillId="0" borderId="12" xfId="0" applyBorder="1" applyAlignment="1">
      <alignment/>
    </xf>
    <xf numFmtId="0" fontId="5" fillId="34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5" fillId="36" borderId="11" xfId="0" applyFon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1" xfId="0" applyFill="1" applyBorder="1" applyAlignment="1">
      <alignment horizontal="center" wrapText="1"/>
    </xf>
    <xf numFmtId="0" fontId="1" fillId="37" borderId="13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 wrapText="1"/>
    </xf>
    <xf numFmtId="0" fontId="1" fillId="37" borderId="14" xfId="0" applyFont="1" applyFill="1" applyBorder="1" applyAlignment="1">
      <alignment horizontal="center" wrapText="1"/>
    </xf>
    <xf numFmtId="0" fontId="1" fillId="37" borderId="15" xfId="0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 wrapText="1"/>
    </xf>
    <xf numFmtId="0" fontId="1" fillId="37" borderId="16" xfId="0" applyFont="1" applyFill="1" applyBorder="1" applyAlignment="1">
      <alignment horizontal="center" wrapText="1"/>
    </xf>
    <xf numFmtId="0" fontId="1" fillId="37" borderId="17" xfId="0" applyFont="1" applyFill="1" applyBorder="1" applyAlignment="1">
      <alignment/>
    </xf>
    <xf numFmtId="0" fontId="1" fillId="37" borderId="18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 wrapText="1"/>
    </xf>
    <xf numFmtId="0" fontId="1" fillId="37" borderId="19" xfId="0" applyFont="1" applyFill="1" applyBorder="1" applyAlignment="1">
      <alignment horizontal="center" wrapText="1"/>
    </xf>
    <xf numFmtId="0" fontId="1" fillId="37" borderId="20" xfId="0" applyFont="1" applyFill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90" zoomScaleNormal="90" zoomScalePageLayoutView="0" workbookViewId="0" topLeftCell="A1">
      <selection activeCell="W5" sqref="W5"/>
    </sheetView>
  </sheetViews>
  <sheetFormatPr defaultColWidth="8.796875" defaultRowHeight="14.25"/>
  <cols>
    <col min="1" max="1" width="14.09765625" style="0" customWidth="1"/>
    <col min="2" max="2" width="4.5" style="10" customWidth="1"/>
    <col min="3" max="4" width="5.5" style="10" customWidth="1"/>
    <col min="5" max="5" width="6.69921875" style="10" customWidth="1"/>
    <col min="6" max="6" width="4.59765625" style="10" customWidth="1"/>
    <col min="7" max="7" width="5.3984375" style="10" customWidth="1"/>
    <col min="8" max="8" width="5.09765625" style="10" customWidth="1"/>
    <col min="9" max="9" width="5" style="10" customWidth="1"/>
    <col min="10" max="10" width="4.5" style="10" customWidth="1"/>
    <col min="11" max="11" width="5" style="10" customWidth="1"/>
    <col min="12" max="12" width="6.19921875" style="10" customWidth="1"/>
    <col min="13" max="13" width="8.69921875" style="10" customWidth="1"/>
    <col min="14" max="14" width="5.19921875" style="14" customWidth="1"/>
    <col min="15" max="15" width="6" style="10" customWidth="1"/>
    <col min="16" max="17" width="6.09765625" style="10" customWidth="1"/>
    <col min="18" max="18" width="5.5" style="10" customWidth="1"/>
    <col min="19" max="19" width="6.09765625" style="10" customWidth="1"/>
    <col min="20" max="20" width="13.69921875" style="10" customWidth="1"/>
    <col min="21" max="21" width="10.3984375" style="14" customWidth="1"/>
    <col min="22" max="22" width="6.5" style="14" customWidth="1"/>
    <col min="23" max="23" width="10.19921875" style="14" customWidth="1"/>
    <col min="24" max="24" width="20.5" style="0" customWidth="1"/>
  </cols>
  <sheetData>
    <row r="1" spans="1:23" s="1" customFormat="1" ht="36" customHeight="1" thickBot="1">
      <c r="A1" s="1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2"/>
      <c r="O1" s="8"/>
      <c r="P1" s="8"/>
      <c r="Q1" s="8"/>
      <c r="R1" s="48"/>
      <c r="S1" s="49"/>
      <c r="T1" s="50"/>
      <c r="U1" s="12"/>
      <c r="V1" s="12"/>
      <c r="W1" s="12"/>
    </row>
    <row r="2" spans="1:25" s="2" customFormat="1" ht="48.75" customHeight="1" thickTop="1">
      <c r="A2" s="3" t="s">
        <v>22</v>
      </c>
      <c r="B2" s="5" t="s">
        <v>0</v>
      </c>
      <c r="C2" s="29" t="s">
        <v>1</v>
      </c>
      <c r="D2" s="4" t="s">
        <v>2</v>
      </c>
      <c r="E2" s="29" t="s">
        <v>15</v>
      </c>
      <c r="F2" s="5" t="s">
        <v>3</v>
      </c>
      <c r="G2" s="5" t="s">
        <v>4</v>
      </c>
      <c r="H2" s="5" t="s">
        <v>5</v>
      </c>
      <c r="I2" s="5" t="s">
        <v>7</v>
      </c>
      <c r="J2" s="5" t="s">
        <v>6</v>
      </c>
      <c r="K2" s="5" t="s">
        <v>10</v>
      </c>
      <c r="L2" s="29" t="s">
        <v>8</v>
      </c>
      <c r="M2" s="6" t="s">
        <v>9</v>
      </c>
      <c r="N2" s="19" t="s">
        <v>16</v>
      </c>
      <c r="O2" s="19" t="s">
        <v>17</v>
      </c>
      <c r="P2" s="19" t="s">
        <v>18</v>
      </c>
      <c r="Q2" s="19" t="s">
        <v>19</v>
      </c>
      <c r="R2" s="19" t="s">
        <v>21</v>
      </c>
      <c r="S2" s="19" t="s">
        <v>20</v>
      </c>
      <c r="T2" s="6" t="s">
        <v>26</v>
      </c>
      <c r="U2" s="28" t="s">
        <v>25</v>
      </c>
      <c r="V2" s="29" t="s">
        <v>11</v>
      </c>
      <c r="W2" s="6" t="s">
        <v>13</v>
      </c>
      <c r="X2" s="51" t="s">
        <v>34</v>
      </c>
      <c r="Y2" s="52"/>
    </row>
    <row r="3" spans="1:25" ht="18" customHeight="1" thickBot="1">
      <c r="A3" s="7" t="s">
        <v>23</v>
      </c>
      <c r="B3" s="9">
        <v>4</v>
      </c>
      <c r="C3" s="22">
        <v>5.6</v>
      </c>
      <c r="D3" s="11">
        <f>PRODUCT(B3:C3)</f>
        <v>22.4</v>
      </c>
      <c r="E3" s="30">
        <v>12.7</v>
      </c>
      <c r="F3" s="9">
        <v>500</v>
      </c>
      <c r="G3" s="9">
        <v>500</v>
      </c>
      <c r="H3" s="9">
        <v>500</v>
      </c>
      <c r="I3" s="9">
        <v>600</v>
      </c>
      <c r="J3" s="9">
        <v>0</v>
      </c>
      <c r="K3" s="9">
        <v>0</v>
      </c>
      <c r="L3" s="21">
        <f>SUM(F3:K3)</f>
        <v>2100</v>
      </c>
      <c r="M3" s="11">
        <f>E3/500*L3</f>
        <v>53.339999999999996</v>
      </c>
      <c r="N3" s="13">
        <v>4</v>
      </c>
      <c r="O3" s="9">
        <v>4</v>
      </c>
      <c r="P3" s="9">
        <v>4</v>
      </c>
      <c r="Q3" s="9">
        <v>4</v>
      </c>
      <c r="R3" s="9">
        <v>0</v>
      </c>
      <c r="S3" s="9">
        <v>0</v>
      </c>
      <c r="T3" s="11">
        <f>SUM(N3:S3)*3.6</f>
        <v>57.6</v>
      </c>
      <c r="U3" s="20">
        <f>SUM(N3:S3)</f>
        <v>16</v>
      </c>
      <c r="V3" s="20" t="str">
        <f>IF(U3&gt;12,"62.00","53.37")</f>
        <v>62.00</v>
      </c>
      <c r="W3" s="15">
        <f>IF(B3&gt;0,(D3+M3+T3+V3),"0")</f>
        <v>195.34</v>
      </c>
      <c r="X3" s="53"/>
      <c r="Y3" s="54"/>
    </row>
    <row r="4" spans="1:25" ht="18" customHeight="1" thickTop="1">
      <c r="A4" s="7" t="s">
        <v>24</v>
      </c>
      <c r="B4" s="9">
        <v>4</v>
      </c>
      <c r="C4" s="22">
        <v>5.6</v>
      </c>
      <c r="D4" s="11">
        <f aca="true" t="shared" si="0" ref="D4:D26">PRODUCT(B4:C4)</f>
        <v>22.4</v>
      </c>
      <c r="E4" s="30">
        <v>12.7</v>
      </c>
      <c r="F4" s="9">
        <v>700</v>
      </c>
      <c r="G4" s="9">
        <v>700</v>
      </c>
      <c r="H4" s="9">
        <v>700</v>
      </c>
      <c r="I4" s="9">
        <v>700</v>
      </c>
      <c r="J4" s="9">
        <v>0</v>
      </c>
      <c r="K4" s="9">
        <v>0</v>
      </c>
      <c r="L4" s="21">
        <f>SUM(F4:K4)</f>
        <v>2800</v>
      </c>
      <c r="M4" s="11">
        <f>E4/500*L4</f>
        <v>71.11999999999999</v>
      </c>
      <c r="N4" s="13">
        <v>2</v>
      </c>
      <c r="O4" s="9">
        <v>2</v>
      </c>
      <c r="P4" s="9">
        <v>2</v>
      </c>
      <c r="Q4" s="9">
        <v>2</v>
      </c>
      <c r="R4" s="9">
        <v>0</v>
      </c>
      <c r="S4" s="9">
        <v>0</v>
      </c>
      <c r="T4" s="11">
        <f aca="true" t="shared" si="1" ref="T4:T26">SUM(N4:S4)*3.6</f>
        <v>28.8</v>
      </c>
      <c r="U4" s="20">
        <f aca="true" t="shared" si="2" ref="U4:U26">SUM(N4:S4)</f>
        <v>8</v>
      </c>
      <c r="V4" s="20" t="str">
        <f aca="true" t="shared" si="3" ref="V4:V26">IF(U4&gt;12,"62.00","53.37")</f>
        <v>53.37</v>
      </c>
      <c r="W4" s="15">
        <f>IF(B4&gt;0,(D4+M4+T4+V4),"0")</f>
        <v>175.68999999999997</v>
      </c>
      <c r="X4" s="18"/>
      <c r="Y4" s="18"/>
    </row>
    <row r="5" spans="1:25" ht="18" customHeight="1">
      <c r="A5" s="7"/>
      <c r="B5" s="9">
        <v>0</v>
      </c>
      <c r="C5" s="22">
        <v>5.6</v>
      </c>
      <c r="D5" s="11">
        <f t="shared" si="0"/>
        <v>0</v>
      </c>
      <c r="E5" s="30">
        <v>12.7</v>
      </c>
      <c r="F5" s="9"/>
      <c r="G5" s="9"/>
      <c r="H5" s="9"/>
      <c r="I5" s="9"/>
      <c r="J5" s="9"/>
      <c r="K5" s="9"/>
      <c r="L5" s="21">
        <f aca="true" t="shared" si="4" ref="L5:L14">SUM(F5:K5)</f>
        <v>0</v>
      </c>
      <c r="M5" s="11">
        <f aca="true" t="shared" si="5" ref="M5:M14">E5/500*L5</f>
        <v>0</v>
      </c>
      <c r="N5" s="13"/>
      <c r="O5" s="9"/>
      <c r="P5" s="9"/>
      <c r="Q5" s="9"/>
      <c r="R5" s="9"/>
      <c r="S5" s="9"/>
      <c r="T5" s="11">
        <f t="shared" si="1"/>
        <v>0</v>
      </c>
      <c r="U5" s="20">
        <f t="shared" si="2"/>
        <v>0</v>
      </c>
      <c r="V5" s="20" t="str">
        <f t="shared" si="3"/>
        <v>53.37</v>
      </c>
      <c r="W5" s="15" t="str">
        <f>IF(B5&gt;0,(D5+M5+T5+V5),"0")</f>
        <v>0</v>
      </c>
      <c r="X5" s="18"/>
      <c r="Y5" s="18"/>
    </row>
    <row r="6" spans="1:25" ht="18" customHeight="1">
      <c r="A6" s="7"/>
      <c r="B6" s="9">
        <v>0</v>
      </c>
      <c r="C6" s="22">
        <v>5.6</v>
      </c>
      <c r="D6" s="11">
        <f t="shared" si="0"/>
        <v>0</v>
      </c>
      <c r="E6" s="30">
        <v>12.7</v>
      </c>
      <c r="F6" s="9"/>
      <c r="G6" s="9"/>
      <c r="H6" s="9"/>
      <c r="I6" s="9"/>
      <c r="J6" s="9"/>
      <c r="K6" s="9"/>
      <c r="L6" s="21">
        <f t="shared" si="4"/>
        <v>0</v>
      </c>
      <c r="M6" s="11">
        <f t="shared" si="5"/>
        <v>0</v>
      </c>
      <c r="N6" s="13"/>
      <c r="O6" s="9"/>
      <c r="P6" s="9"/>
      <c r="Q6" s="9"/>
      <c r="R6" s="9"/>
      <c r="S6" s="9"/>
      <c r="T6" s="11">
        <f aca="true" t="shared" si="6" ref="T6:T14">SUM(N6:S6)*3.6</f>
        <v>0</v>
      </c>
      <c r="U6" s="20">
        <f t="shared" si="2"/>
        <v>0</v>
      </c>
      <c r="V6" s="20" t="str">
        <f t="shared" si="3"/>
        <v>53.37</v>
      </c>
      <c r="W6" s="15" t="str">
        <f aca="true" t="shared" si="7" ref="W6:W26">IF(B6&gt;0,(D6+M6+T6+V6),"0")</f>
        <v>0</v>
      </c>
      <c r="X6" s="18"/>
      <c r="Y6" s="18"/>
    </row>
    <row r="7" spans="1:25" ht="18" customHeight="1">
      <c r="A7" s="7"/>
      <c r="B7" s="9">
        <v>0</v>
      </c>
      <c r="C7" s="22">
        <v>5.6</v>
      </c>
      <c r="D7" s="11">
        <f t="shared" si="0"/>
        <v>0</v>
      </c>
      <c r="E7" s="30">
        <v>12.7</v>
      </c>
      <c r="F7" s="9"/>
      <c r="G7" s="9"/>
      <c r="H7" s="9"/>
      <c r="I7" s="9"/>
      <c r="J7" s="9"/>
      <c r="K7" s="9"/>
      <c r="L7" s="21">
        <f t="shared" si="4"/>
        <v>0</v>
      </c>
      <c r="M7" s="11">
        <f t="shared" si="5"/>
        <v>0</v>
      </c>
      <c r="N7" s="13"/>
      <c r="O7" s="9"/>
      <c r="P7" s="9"/>
      <c r="Q7" s="9"/>
      <c r="R7" s="9"/>
      <c r="S7" s="9"/>
      <c r="T7" s="11">
        <f t="shared" si="6"/>
        <v>0</v>
      </c>
      <c r="U7" s="20">
        <f t="shared" si="2"/>
        <v>0</v>
      </c>
      <c r="V7" s="20" t="str">
        <f t="shared" si="3"/>
        <v>53.37</v>
      </c>
      <c r="W7" s="15" t="str">
        <f t="shared" si="7"/>
        <v>0</v>
      </c>
      <c r="X7" s="18"/>
      <c r="Y7" s="18"/>
    </row>
    <row r="8" spans="1:25" ht="18" customHeight="1">
      <c r="A8" s="7"/>
      <c r="B8" s="9">
        <v>0</v>
      </c>
      <c r="C8" s="22">
        <v>5.6</v>
      </c>
      <c r="D8" s="11">
        <f t="shared" si="0"/>
        <v>0</v>
      </c>
      <c r="E8" s="30">
        <v>12.7</v>
      </c>
      <c r="F8" s="9"/>
      <c r="G8" s="9"/>
      <c r="H8" s="9"/>
      <c r="I8" s="9"/>
      <c r="J8" s="9"/>
      <c r="K8" s="9"/>
      <c r="L8" s="21">
        <f t="shared" si="4"/>
        <v>0</v>
      </c>
      <c r="M8" s="11">
        <f t="shared" si="5"/>
        <v>0</v>
      </c>
      <c r="N8" s="13"/>
      <c r="O8" s="9"/>
      <c r="P8" s="9"/>
      <c r="Q8" s="9"/>
      <c r="R8" s="9"/>
      <c r="S8" s="9"/>
      <c r="T8" s="11">
        <f t="shared" si="6"/>
        <v>0</v>
      </c>
      <c r="U8" s="20">
        <f t="shared" si="2"/>
        <v>0</v>
      </c>
      <c r="V8" s="20" t="str">
        <f t="shared" si="3"/>
        <v>53.37</v>
      </c>
      <c r="W8" s="15" t="str">
        <f t="shared" si="7"/>
        <v>0</v>
      </c>
      <c r="X8" s="18"/>
      <c r="Y8" s="18"/>
    </row>
    <row r="9" spans="1:25" ht="18" customHeight="1">
      <c r="A9" s="7"/>
      <c r="B9" s="9">
        <v>0</v>
      </c>
      <c r="C9" s="22">
        <v>5.6</v>
      </c>
      <c r="D9" s="11">
        <f t="shared" si="0"/>
        <v>0</v>
      </c>
      <c r="E9" s="30">
        <v>12.7</v>
      </c>
      <c r="F9" s="9"/>
      <c r="G9" s="9"/>
      <c r="H9" s="9"/>
      <c r="I9" s="9"/>
      <c r="J9" s="9"/>
      <c r="K9" s="9"/>
      <c r="L9" s="21">
        <f t="shared" si="4"/>
        <v>0</v>
      </c>
      <c r="M9" s="11">
        <f t="shared" si="5"/>
        <v>0</v>
      </c>
      <c r="N9" s="13"/>
      <c r="O9" s="9"/>
      <c r="P9" s="9"/>
      <c r="Q9" s="9"/>
      <c r="R9" s="9"/>
      <c r="S9" s="9"/>
      <c r="T9" s="11">
        <f t="shared" si="6"/>
        <v>0</v>
      </c>
      <c r="U9" s="20">
        <f t="shared" si="2"/>
        <v>0</v>
      </c>
      <c r="V9" s="20" t="str">
        <f t="shared" si="3"/>
        <v>53.37</v>
      </c>
      <c r="W9" s="15" t="str">
        <f t="shared" si="7"/>
        <v>0</v>
      </c>
      <c r="X9" s="18"/>
      <c r="Y9" s="18"/>
    </row>
    <row r="10" spans="1:25" ht="18" customHeight="1">
      <c r="A10" s="7"/>
      <c r="B10" s="9">
        <v>0</v>
      </c>
      <c r="C10" s="22">
        <v>5.6</v>
      </c>
      <c r="D10" s="11">
        <f t="shared" si="0"/>
        <v>0</v>
      </c>
      <c r="E10" s="30">
        <v>12.7</v>
      </c>
      <c r="F10" s="9"/>
      <c r="G10" s="9"/>
      <c r="H10" s="9"/>
      <c r="I10" s="9"/>
      <c r="J10" s="9"/>
      <c r="K10" s="9"/>
      <c r="L10" s="21">
        <f t="shared" si="4"/>
        <v>0</v>
      </c>
      <c r="M10" s="11">
        <f t="shared" si="5"/>
        <v>0</v>
      </c>
      <c r="N10" s="13"/>
      <c r="O10" s="9"/>
      <c r="P10" s="9"/>
      <c r="Q10" s="9"/>
      <c r="R10" s="9"/>
      <c r="S10" s="9"/>
      <c r="T10" s="11">
        <f t="shared" si="6"/>
        <v>0</v>
      </c>
      <c r="U10" s="20">
        <f t="shared" si="2"/>
        <v>0</v>
      </c>
      <c r="V10" s="20" t="str">
        <f t="shared" si="3"/>
        <v>53.37</v>
      </c>
      <c r="W10" s="15" t="str">
        <f t="shared" si="7"/>
        <v>0</v>
      </c>
      <c r="X10" s="18"/>
      <c r="Y10" s="18"/>
    </row>
    <row r="11" spans="1:25" ht="18" customHeight="1">
      <c r="A11" s="7"/>
      <c r="B11" s="9">
        <v>0</v>
      </c>
      <c r="C11" s="22">
        <v>5.6</v>
      </c>
      <c r="D11" s="11">
        <f t="shared" si="0"/>
        <v>0</v>
      </c>
      <c r="E11" s="30">
        <v>12.7</v>
      </c>
      <c r="F11" s="9"/>
      <c r="G11" s="9"/>
      <c r="H11" s="9"/>
      <c r="I11" s="9"/>
      <c r="J11" s="9"/>
      <c r="K11" s="9"/>
      <c r="L11" s="21">
        <f t="shared" si="4"/>
        <v>0</v>
      </c>
      <c r="M11" s="11">
        <f t="shared" si="5"/>
        <v>0</v>
      </c>
      <c r="N11" s="13"/>
      <c r="O11" s="9"/>
      <c r="P11" s="9"/>
      <c r="Q11" s="9"/>
      <c r="R11" s="9"/>
      <c r="S11" s="9"/>
      <c r="T11" s="11">
        <f t="shared" si="6"/>
        <v>0</v>
      </c>
      <c r="U11" s="20">
        <f t="shared" si="2"/>
        <v>0</v>
      </c>
      <c r="V11" s="20" t="str">
        <f t="shared" si="3"/>
        <v>53.37</v>
      </c>
      <c r="W11" s="15" t="str">
        <f t="shared" si="7"/>
        <v>0</v>
      </c>
      <c r="X11" s="18"/>
      <c r="Y11" s="18"/>
    </row>
    <row r="12" spans="1:25" ht="18" customHeight="1">
      <c r="A12" s="7"/>
      <c r="B12" s="9">
        <v>0</v>
      </c>
      <c r="C12" s="22">
        <v>5.6</v>
      </c>
      <c r="D12" s="11">
        <f t="shared" si="0"/>
        <v>0</v>
      </c>
      <c r="E12" s="30">
        <v>12.7</v>
      </c>
      <c r="F12" s="9"/>
      <c r="G12" s="9"/>
      <c r="H12" s="9"/>
      <c r="I12" s="9"/>
      <c r="J12" s="9"/>
      <c r="K12" s="9"/>
      <c r="L12" s="21">
        <f t="shared" si="4"/>
        <v>0</v>
      </c>
      <c r="M12" s="11">
        <f t="shared" si="5"/>
        <v>0</v>
      </c>
      <c r="N12" s="13"/>
      <c r="O12" s="9"/>
      <c r="P12" s="9"/>
      <c r="Q12" s="9"/>
      <c r="R12" s="9"/>
      <c r="S12" s="9"/>
      <c r="T12" s="11">
        <f t="shared" si="6"/>
        <v>0</v>
      </c>
      <c r="U12" s="20">
        <f t="shared" si="2"/>
        <v>0</v>
      </c>
      <c r="V12" s="20" t="str">
        <f t="shared" si="3"/>
        <v>53.37</v>
      </c>
      <c r="W12" s="15" t="str">
        <f t="shared" si="7"/>
        <v>0</v>
      </c>
      <c r="X12" s="18"/>
      <c r="Y12" s="18"/>
    </row>
    <row r="13" spans="1:25" ht="18" customHeight="1">
      <c r="A13" s="7"/>
      <c r="B13" s="9">
        <v>0</v>
      </c>
      <c r="C13" s="22">
        <v>5.6</v>
      </c>
      <c r="D13" s="11">
        <f t="shared" si="0"/>
        <v>0</v>
      </c>
      <c r="E13" s="30">
        <v>12.7</v>
      </c>
      <c r="F13" s="9"/>
      <c r="G13" s="9"/>
      <c r="H13" s="9"/>
      <c r="I13" s="9"/>
      <c r="J13" s="9"/>
      <c r="K13" s="9"/>
      <c r="L13" s="21">
        <f t="shared" si="4"/>
        <v>0</v>
      </c>
      <c r="M13" s="11">
        <f t="shared" si="5"/>
        <v>0</v>
      </c>
      <c r="N13" s="13"/>
      <c r="O13" s="9"/>
      <c r="P13" s="9"/>
      <c r="Q13" s="9"/>
      <c r="R13" s="9"/>
      <c r="S13" s="9"/>
      <c r="T13" s="11">
        <f t="shared" si="6"/>
        <v>0</v>
      </c>
      <c r="U13" s="20">
        <f t="shared" si="2"/>
        <v>0</v>
      </c>
      <c r="V13" s="20" t="str">
        <f t="shared" si="3"/>
        <v>53.37</v>
      </c>
      <c r="W13" s="15" t="str">
        <f t="shared" si="7"/>
        <v>0</v>
      </c>
      <c r="X13" s="18"/>
      <c r="Y13" s="18"/>
    </row>
    <row r="14" spans="1:25" ht="18" customHeight="1">
      <c r="A14" s="7"/>
      <c r="B14" s="9">
        <v>0</v>
      </c>
      <c r="C14" s="22">
        <v>5.6</v>
      </c>
      <c r="D14" s="11">
        <f t="shared" si="0"/>
        <v>0</v>
      </c>
      <c r="E14" s="30">
        <v>12.7</v>
      </c>
      <c r="F14" s="9"/>
      <c r="G14" s="9"/>
      <c r="H14" s="9"/>
      <c r="I14" s="9"/>
      <c r="J14" s="9"/>
      <c r="K14" s="9"/>
      <c r="L14" s="21">
        <f t="shared" si="4"/>
        <v>0</v>
      </c>
      <c r="M14" s="11">
        <f t="shared" si="5"/>
        <v>0</v>
      </c>
      <c r="N14" s="13"/>
      <c r="O14" s="9"/>
      <c r="P14" s="9"/>
      <c r="Q14" s="9"/>
      <c r="R14" s="9"/>
      <c r="S14" s="9"/>
      <c r="T14" s="11">
        <f t="shared" si="6"/>
        <v>0</v>
      </c>
      <c r="U14" s="20">
        <f t="shared" si="2"/>
        <v>0</v>
      </c>
      <c r="V14" s="20" t="str">
        <f t="shared" si="3"/>
        <v>53.37</v>
      </c>
      <c r="W14" s="15" t="str">
        <f t="shared" si="7"/>
        <v>0</v>
      </c>
      <c r="X14" s="18"/>
      <c r="Y14" s="18"/>
    </row>
    <row r="15" spans="1:25" ht="18" customHeight="1">
      <c r="A15" s="7"/>
      <c r="B15" s="9">
        <v>0</v>
      </c>
      <c r="C15" s="22">
        <v>5.6</v>
      </c>
      <c r="D15" s="11">
        <f t="shared" si="0"/>
        <v>0</v>
      </c>
      <c r="E15" s="30">
        <v>12.7</v>
      </c>
      <c r="F15" s="9"/>
      <c r="G15" s="9"/>
      <c r="H15" s="9"/>
      <c r="I15" s="9"/>
      <c r="J15" s="9"/>
      <c r="K15" s="9"/>
      <c r="L15" s="21">
        <f aca="true" t="shared" si="8" ref="L15:L26">SUM(F15:K15)</f>
        <v>0</v>
      </c>
      <c r="M15" s="11">
        <f aca="true" t="shared" si="9" ref="M15:M26">E15/500*L15</f>
        <v>0</v>
      </c>
      <c r="N15" s="13"/>
      <c r="O15" s="9"/>
      <c r="P15" s="9"/>
      <c r="Q15" s="9"/>
      <c r="R15" s="9"/>
      <c r="S15" s="9"/>
      <c r="T15" s="11">
        <f t="shared" si="1"/>
        <v>0</v>
      </c>
      <c r="U15" s="20">
        <f t="shared" si="2"/>
        <v>0</v>
      </c>
      <c r="V15" s="20" t="str">
        <f t="shared" si="3"/>
        <v>53.37</v>
      </c>
      <c r="W15" s="15" t="str">
        <f t="shared" si="7"/>
        <v>0</v>
      </c>
      <c r="X15" s="18"/>
      <c r="Y15" s="18"/>
    </row>
    <row r="16" spans="1:25" ht="18" customHeight="1">
      <c r="A16" s="7"/>
      <c r="B16" s="9">
        <v>0</v>
      </c>
      <c r="C16" s="22">
        <v>5.6</v>
      </c>
      <c r="D16" s="11">
        <f t="shared" si="0"/>
        <v>0</v>
      </c>
      <c r="E16" s="30">
        <v>12.7</v>
      </c>
      <c r="F16" s="9"/>
      <c r="G16" s="9"/>
      <c r="H16" s="9"/>
      <c r="I16" s="9"/>
      <c r="J16" s="9"/>
      <c r="K16" s="9"/>
      <c r="L16" s="21">
        <f t="shared" si="8"/>
        <v>0</v>
      </c>
      <c r="M16" s="11">
        <f t="shared" si="9"/>
        <v>0</v>
      </c>
      <c r="N16" s="13"/>
      <c r="O16" s="9"/>
      <c r="P16" s="9"/>
      <c r="Q16" s="9"/>
      <c r="R16" s="9"/>
      <c r="S16" s="9"/>
      <c r="T16" s="11">
        <f t="shared" si="1"/>
        <v>0</v>
      </c>
      <c r="U16" s="20">
        <f t="shared" si="2"/>
        <v>0</v>
      </c>
      <c r="V16" s="20" t="str">
        <f t="shared" si="3"/>
        <v>53.37</v>
      </c>
      <c r="W16" s="15" t="str">
        <f t="shared" si="7"/>
        <v>0</v>
      </c>
      <c r="X16" s="18"/>
      <c r="Y16" s="18"/>
    </row>
    <row r="17" spans="1:25" ht="18" customHeight="1">
      <c r="A17" s="7"/>
      <c r="B17" s="9">
        <v>0</v>
      </c>
      <c r="C17" s="22">
        <v>5.6</v>
      </c>
      <c r="D17" s="11">
        <f t="shared" si="0"/>
        <v>0</v>
      </c>
      <c r="E17" s="30">
        <v>12.7</v>
      </c>
      <c r="F17" s="9"/>
      <c r="G17" s="9"/>
      <c r="H17" s="9"/>
      <c r="I17" s="9"/>
      <c r="J17" s="9"/>
      <c r="K17" s="9"/>
      <c r="L17" s="21">
        <f t="shared" si="8"/>
        <v>0</v>
      </c>
      <c r="M17" s="11">
        <f t="shared" si="9"/>
        <v>0</v>
      </c>
      <c r="N17" s="13"/>
      <c r="O17" s="9"/>
      <c r="P17" s="9"/>
      <c r="Q17" s="9"/>
      <c r="R17" s="9"/>
      <c r="S17" s="9"/>
      <c r="T17" s="11">
        <f t="shared" si="1"/>
        <v>0</v>
      </c>
      <c r="U17" s="20">
        <f t="shared" si="2"/>
        <v>0</v>
      </c>
      <c r="V17" s="20" t="str">
        <f t="shared" si="3"/>
        <v>53.37</v>
      </c>
      <c r="W17" s="15" t="str">
        <f t="shared" si="7"/>
        <v>0</v>
      </c>
      <c r="X17" s="18"/>
      <c r="Y17" s="18"/>
    </row>
    <row r="18" spans="1:25" ht="18" customHeight="1">
      <c r="A18" s="7"/>
      <c r="B18" s="9">
        <v>0</v>
      </c>
      <c r="C18" s="22">
        <v>5.6</v>
      </c>
      <c r="D18" s="11">
        <f t="shared" si="0"/>
        <v>0</v>
      </c>
      <c r="E18" s="30">
        <v>12.7</v>
      </c>
      <c r="F18" s="9"/>
      <c r="G18" s="9"/>
      <c r="H18" s="9"/>
      <c r="I18" s="9"/>
      <c r="J18" s="9"/>
      <c r="K18" s="9"/>
      <c r="L18" s="21">
        <f t="shared" si="8"/>
        <v>0</v>
      </c>
      <c r="M18" s="11">
        <f t="shared" si="9"/>
        <v>0</v>
      </c>
      <c r="N18" s="13"/>
      <c r="O18" s="9"/>
      <c r="P18" s="9"/>
      <c r="Q18" s="9"/>
      <c r="R18" s="9"/>
      <c r="S18" s="9"/>
      <c r="T18" s="11">
        <f t="shared" si="1"/>
        <v>0</v>
      </c>
      <c r="U18" s="20">
        <f t="shared" si="2"/>
        <v>0</v>
      </c>
      <c r="V18" s="20" t="str">
        <f t="shared" si="3"/>
        <v>53.37</v>
      </c>
      <c r="W18" s="15" t="str">
        <f t="shared" si="7"/>
        <v>0</v>
      </c>
      <c r="X18" s="18"/>
      <c r="Y18" s="18"/>
    </row>
    <row r="19" spans="1:25" ht="18" customHeight="1">
      <c r="A19" s="7"/>
      <c r="B19" s="9">
        <v>0</v>
      </c>
      <c r="C19" s="22">
        <v>5.6</v>
      </c>
      <c r="D19" s="11">
        <f t="shared" si="0"/>
        <v>0</v>
      </c>
      <c r="E19" s="30">
        <v>12.7</v>
      </c>
      <c r="F19" s="9"/>
      <c r="G19" s="9"/>
      <c r="H19" s="9"/>
      <c r="I19" s="9"/>
      <c r="J19" s="9"/>
      <c r="K19" s="9"/>
      <c r="L19" s="21">
        <f t="shared" si="8"/>
        <v>0</v>
      </c>
      <c r="M19" s="11">
        <f t="shared" si="9"/>
        <v>0</v>
      </c>
      <c r="N19" s="13"/>
      <c r="O19" s="9"/>
      <c r="P19" s="9"/>
      <c r="Q19" s="9"/>
      <c r="R19" s="9"/>
      <c r="S19" s="9"/>
      <c r="T19" s="11">
        <f t="shared" si="1"/>
        <v>0</v>
      </c>
      <c r="U19" s="20">
        <f t="shared" si="2"/>
        <v>0</v>
      </c>
      <c r="V19" s="20" t="str">
        <f t="shared" si="3"/>
        <v>53.37</v>
      </c>
      <c r="W19" s="15" t="str">
        <f t="shared" si="7"/>
        <v>0</v>
      </c>
      <c r="X19" s="18"/>
      <c r="Y19" s="18"/>
    </row>
    <row r="20" spans="1:23" ht="14.25">
      <c r="A20" s="7"/>
      <c r="B20" s="9">
        <v>0</v>
      </c>
      <c r="C20" s="22">
        <v>5.6</v>
      </c>
      <c r="D20" s="11">
        <f t="shared" si="0"/>
        <v>0</v>
      </c>
      <c r="E20" s="30">
        <v>12.7</v>
      </c>
      <c r="F20" s="9"/>
      <c r="G20" s="9"/>
      <c r="H20" s="9"/>
      <c r="I20" s="9"/>
      <c r="J20" s="9"/>
      <c r="K20" s="9"/>
      <c r="L20" s="21">
        <f t="shared" si="8"/>
        <v>0</v>
      </c>
      <c r="M20" s="11">
        <f t="shared" si="9"/>
        <v>0</v>
      </c>
      <c r="N20" s="13"/>
      <c r="O20" s="9"/>
      <c r="P20" s="9"/>
      <c r="Q20" s="9"/>
      <c r="R20" s="9"/>
      <c r="S20" s="9"/>
      <c r="T20" s="11">
        <f t="shared" si="1"/>
        <v>0</v>
      </c>
      <c r="U20" s="20">
        <f t="shared" si="2"/>
        <v>0</v>
      </c>
      <c r="V20" s="20" t="str">
        <f t="shared" si="3"/>
        <v>53.37</v>
      </c>
      <c r="W20" s="15" t="str">
        <f t="shared" si="7"/>
        <v>0</v>
      </c>
    </row>
    <row r="21" spans="1:23" ht="14.25">
      <c r="A21" s="7"/>
      <c r="B21" s="9">
        <v>0</v>
      </c>
      <c r="C21" s="22">
        <v>5.6</v>
      </c>
      <c r="D21" s="11">
        <f t="shared" si="0"/>
        <v>0</v>
      </c>
      <c r="E21" s="30">
        <v>12.7</v>
      </c>
      <c r="F21" s="9"/>
      <c r="G21" s="9"/>
      <c r="H21" s="9"/>
      <c r="I21" s="9"/>
      <c r="J21" s="9"/>
      <c r="K21" s="9"/>
      <c r="L21" s="21">
        <f t="shared" si="8"/>
        <v>0</v>
      </c>
      <c r="M21" s="11">
        <f t="shared" si="9"/>
        <v>0</v>
      </c>
      <c r="N21" s="13"/>
      <c r="O21" s="9"/>
      <c r="P21" s="9"/>
      <c r="Q21" s="9"/>
      <c r="R21" s="9"/>
      <c r="S21" s="9"/>
      <c r="T21" s="11">
        <f t="shared" si="1"/>
        <v>0</v>
      </c>
      <c r="U21" s="20">
        <f t="shared" si="2"/>
        <v>0</v>
      </c>
      <c r="V21" s="20" t="str">
        <f t="shared" si="3"/>
        <v>53.37</v>
      </c>
      <c r="W21" s="15" t="str">
        <f t="shared" si="7"/>
        <v>0</v>
      </c>
    </row>
    <row r="22" spans="1:23" ht="14.25">
      <c r="A22" s="7"/>
      <c r="B22" s="9">
        <v>0</v>
      </c>
      <c r="C22" s="22">
        <v>5.6</v>
      </c>
      <c r="D22" s="11">
        <f t="shared" si="0"/>
        <v>0</v>
      </c>
      <c r="E22" s="30">
        <v>12.7</v>
      </c>
      <c r="F22" s="9"/>
      <c r="G22" s="9"/>
      <c r="H22" s="9"/>
      <c r="I22" s="9"/>
      <c r="J22" s="9"/>
      <c r="K22" s="9"/>
      <c r="L22" s="21">
        <f t="shared" si="8"/>
        <v>0</v>
      </c>
      <c r="M22" s="11">
        <f t="shared" si="9"/>
        <v>0</v>
      </c>
      <c r="N22" s="13"/>
      <c r="O22" s="9"/>
      <c r="P22" s="9"/>
      <c r="Q22" s="9"/>
      <c r="R22" s="9"/>
      <c r="S22" s="9"/>
      <c r="T22" s="11">
        <f t="shared" si="1"/>
        <v>0</v>
      </c>
      <c r="U22" s="20">
        <f t="shared" si="2"/>
        <v>0</v>
      </c>
      <c r="V22" s="20" t="str">
        <f t="shared" si="3"/>
        <v>53.37</v>
      </c>
      <c r="W22" s="15" t="str">
        <f t="shared" si="7"/>
        <v>0</v>
      </c>
    </row>
    <row r="23" spans="1:23" ht="14.25">
      <c r="A23" s="7"/>
      <c r="B23" s="9">
        <v>0</v>
      </c>
      <c r="C23" s="22">
        <v>5.6</v>
      </c>
      <c r="D23" s="11">
        <f t="shared" si="0"/>
        <v>0</v>
      </c>
      <c r="E23" s="30">
        <v>12.7</v>
      </c>
      <c r="F23" s="9"/>
      <c r="G23" s="9"/>
      <c r="H23" s="9"/>
      <c r="I23" s="9"/>
      <c r="J23" s="9"/>
      <c r="K23" s="9"/>
      <c r="L23" s="21">
        <f t="shared" si="8"/>
        <v>0</v>
      </c>
      <c r="M23" s="11">
        <f t="shared" si="9"/>
        <v>0</v>
      </c>
      <c r="N23" s="13"/>
      <c r="O23" s="9"/>
      <c r="P23" s="9"/>
      <c r="Q23" s="9"/>
      <c r="R23" s="9"/>
      <c r="S23" s="9"/>
      <c r="T23" s="11">
        <f t="shared" si="1"/>
        <v>0</v>
      </c>
      <c r="U23" s="20">
        <f t="shared" si="2"/>
        <v>0</v>
      </c>
      <c r="V23" s="20" t="str">
        <f t="shared" si="3"/>
        <v>53.37</v>
      </c>
      <c r="W23" s="15" t="str">
        <f t="shared" si="7"/>
        <v>0</v>
      </c>
    </row>
    <row r="24" spans="1:23" ht="14.25">
      <c r="A24" s="7"/>
      <c r="B24" s="9">
        <v>0</v>
      </c>
      <c r="C24" s="22">
        <v>5.6</v>
      </c>
      <c r="D24" s="11">
        <f t="shared" si="0"/>
        <v>0</v>
      </c>
      <c r="E24" s="30">
        <v>12.7</v>
      </c>
      <c r="F24" s="9"/>
      <c r="G24" s="9"/>
      <c r="H24" s="9"/>
      <c r="I24" s="9"/>
      <c r="J24" s="9"/>
      <c r="K24" s="9"/>
      <c r="L24" s="21">
        <f t="shared" si="8"/>
        <v>0</v>
      </c>
      <c r="M24" s="11">
        <f t="shared" si="9"/>
        <v>0</v>
      </c>
      <c r="N24" s="13"/>
      <c r="O24" s="9"/>
      <c r="P24" s="9"/>
      <c r="Q24" s="9"/>
      <c r="R24" s="9"/>
      <c r="S24" s="9"/>
      <c r="T24" s="11">
        <f t="shared" si="1"/>
        <v>0</v>
      </c>
      <c r="U24" s="20">
        <f t="shared" si="2"/>
        <v>0</v>
      </c>
      <c r="V24" s="20" t="str">
        <f t="shared" si="3"/>
        <v>53.37</v>
      </c>
      <c r="W24" s="15" t="str">
        <f t="shared" si="7"/>
        <v>0</v>
      </c>
    </row>
    <row r="25" spans="1:23" ht="14.25">
      <c r="A25" s="7"/>
      <c r="B25" s="9">
        <v>0</v>
      </c>
      <c r="C25" s="22">
        <v>5.6</v>
      </c>
      <c r="D25" s="11">
        <f t="shared" si="0"/>
        <v>0</v>
      </c>
      <c r="E25" s="30">
        <v>12.7</v>
      </c>
      <c r="F25" s="9"/>
      <c r="G25" s="9"/>
      <c r="H25" s="9"/>
      <c r="I25" s="9"/>
      <c r="J25" s="9"/>
      <c r="K25" s="9"/>
      <c r="L25" s="21">
        <f t="shared" si="8"/>
        <v>0</v>
      </c>
      <c r="M25" s="11">
        <f t="shared" si="9"/>
        <v>0</v>
      </c>
      <c r="N25" s="13"/>
      <c r="O25" s="9"/>
      <c r="P25" s="9"/>
      <c r="Q25" s="9"/>
      <c r="R25" s="9"/>
      <c r="S25" s="9"/>
      <c r="T25" s="11">
        <f t="shared" si="1"/>
        <v>0</v>
      </c>
      <c r="U25" s="20">
        <f t="shared" si="2"/>
        <v>0</v>
      </c>
      <c r="V25" s="20" t="str">
        <f t="shared" si="3"/>
        <v>53.37</v>
      </c>
      <c r="W25" s="15" t="str">
        <f t="shared" si="7"/>
        <v>0</v>
      </c>
    </row>
    <row r="26" spans="1:23" ht="15" thickBot="1">
      <c r="A26" s="26"/>
      <c r="B26" s="9">
        <v>0</v>
      </c>
      <c r="C26" s="22">
        <v>5.6</v>
      </c>
      <c r="D26" s="23">
        <f t="shared" si="0"/>
        <v>0</v>
      </c>
      <c r="E26" s="30">
        <v>12.7</v>
      </c>
      <c r="F26" s="9"/>
      <c r="G26" s="9"/>
      <c r="H26" s="9"/>
      <c r="I26" s="9"/>
      <c r="J26" s="9"/>
      <c r="K26" s="9"/>
      <c r="L26" s="21">
        <f t="shared" si="8"/>
        <v>0</v>
      </c>
      <c r="M26" s="23">
        <f t="shared" si="9"/>
        <v>0</v>
      </c>
      <c r="N26" s="13"/>
      <c r="O26" s="9"/>
      <c r="P26" s="9"/>
      <c r="Q26" s="9"/>
      <c r="R26" s="9"/>
      <c r="S26" s="9"/>
      <c r="T26" s="23">
        <f t="shared" si="1"/>
        <v>0</v>
      </c>
      <c r="U26" s="20">
        <f t="shared" si="2"/>
        <v>0</v>
      </c>
      <c r="V26" s="20" t="str">
        <f t="shared" si="3"/>
        <v>53.37</v>
      </c>
      <c r="W26" s="15" t="str">
        <f t="shared" si="7"/>
        <v>0</v>
      </c>
    </row>
    <row r="27" spans="1:23" ht="15" thickBot="1">
      <c r="A27" s="27" t="s">
        <v>29</v>
      </c>
      <c r="D27" s="24">
        <f>SUM(D3:D26)</f>
        <v>44.8</v>
      </c>
      <c r="E27" s="17" t="s">
        <v>14</v>
      </c>
      <c r="M27" s="24">
        <f>SUM(M3:M26)</f>
        <v>124.45999999999998</v>
      </c>
      <c r="T27" s="24">
        <f>SUM(T3:T26)</f>
        <v>86.4</v>
      </c>
      <c r="V27" s="25">
        <f>SUM(V3,V20,V21,V22,V23,V24,V25,V26)</f>
        <v>0</v>
      </c>
      <c r="W27" s="25">
        <f>SUM(W3:W26)</f>
        <v>371.03</v>
      </c>
    </row>
    <row r="28" ht="15" thickBot="1"/>
    <row r="29" spans="1:23" ht="15" customHeight="1" thickBot="1">
      <c r="A29" s="33" t="s">
        <v>30</v>
      </c>
      <c r="D29" s="34"/>
      <c r="M29" s="34"/>
      <c r="T29" s="34"/>
      <c r="V29" s="35"/>
      <c r="W29" s="35"/>
    </row>
    <row r="30" ht="15" thickBot="1"/>
    <row r="31" spans="1:23" ht="15.75" thickBot="1">
      <c r="A31" s="31" t="s">
        <v>28</v>
      </c>
      <c r="D31" s="32">
        <f>(D27-D29)</f>
        <v>44.8</v>
      </c>
      <c r="M31" s="32">
        <f>(M27-M29)</f>
        <v>124.45999999999998</v>
      </c>
      <c r="T31" s="32">
        <f>(T27-T29)</f>
        <v>86.4</v>
      </c>
      <c r="V31" s="16">
        <f>(V27-V29)</f>
        <v>0</v>
      </c>
      <c r="W31" s="16">
        <f>(W27-W29)</f>
        <v>371.03</v>
      </c>
    </row>
    <row r="33" ht="15" thickBot="1"/>
    <row r="34" spans="1:23" ht="14.25" customHeight="1">
      <c r="A34" s="47" t="s">
        <v>32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36"/>
      <c r="P34" s="36"/>
      <c r="Q34" s="36"/>
      <c r="R34" s="36"/>
      <c r="S34" s="36"/>
      <c r="T34" s="36"/>
      <c r="U34" s="37"/>
      <c r="V34" s="37"/>
      <c r="W34" s="38"/>
    </row>
    <row r="35" spans="1:23" ht="14.25">
      <c r="A35" s="39" t="s">
        <v>31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40"/>
      <c r="P35" s="40"/>
      <c r="Q35" s="40"/>
      <c r="R35" s="40"/>
      <c r="S35" s="40"/>
      <c r="T35" s="40"/>
      <c r="U35" s="41"/>
      <c r="V35" s="41"/>
      <c r="W35" s="42"/>
    </row>
    <row r="36" spans="1:23" ht="15" thickBot="1">
      <c r="A36" s="43" t="s">
        <v>33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44"/>
      <c r="P36" s="44"/>
      <c r="Q36" s="44"/>
      <c r="R36" s="44"/>
      <c r="S36" s="44"/>
      <c r="T36" s="44"/>
      <c r="U36" s="45"/>
      <c r="V36" s="45"/>
      <c r="W36" s="46"/>
    </row>
    <row r="42" ht="14.25">
      <c r="V42" s="14" t="s">
        <v>12</v>
      </c>
    </row>
  </sheetData>
  <sheetProtection/>
  <mergeCells count="1">
    <mergeCell ref="X2:Y3"/>
  </mergeCells>
  <printOptions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Tchorzewska</dc:creator>
  <cp:keywords/>
  <dc:description/>
  <cp:lastModifiedBy>Dan.x.Burns</cp:lastModifiedBy>
  <cp:lastPrinted>2014-04-01T10:35:32Z</cp:lastPrinted>
  <dcterms:created xsi:type="dcterms:W3CDTF">2010-11-26T23:03:48Z</dcterms:created>
  <dcterms:modified xsi:type="dcterms:W3CDTF">2014-09-02T17:31:36Z</dcterms:modified>
  <cp:category/>
  <cp:version/>
  <cp:contentType/>
  <cp:contentStatus/>
</cp:coreProperties>
</file>